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joshrosario/Downloads/"/>
    </mc:Choice>
  </mc:AlternateContent>
  <xr:revisionPtr revIDLastSave="0" documentId="13_ncr:1_{EC44700A-8391-5C4A-B7F4-BC8CE0BC0124}" xr6:coauthVersionLast="36" xr6:coauthVersionMax="36" xr10:uidLastSave="{00000000-0000-0000-0000-000000000000}"/>
  <bookViews>
    <workbookView xWindow="-36060" yWindow="140" windowWidth="28800" windowHeight="17040" xr2:uid="{00000000-000D-0000-FFFF-FFFF00000000}"/>
  </bookViews>
  <sheets>
    <sheet name="Disclaimer" sheetId="1" r:id="rId1"/>
    <sheet name="Garment Costing &amp; Retail Price" sheetId="2" r:id="rId2"/>
    <sheet name="Purchase Order" sheetId="3" r:id="rId3"/>
  </sheets>
  <calcPr calcId="181029"/>
</workbook>
</file>

<file path=xl/calcChain.xml><?xml version="1.0" encoding="utf-8"?>
<calcChain xmlns="http://schemas.openxmlformats.org/spreadsheetml/2006/main">
  <c r="I8" i="3" l="1"/>
  <c r="I9" i="3"/>
  <c r="I10" i="3"/>
  <c r="I7" i="3"/>
  <c r="I4" i="3"/>
  <c r="I5" i="3"/>
  <c r="J10" i="2"/>
  <c r="H10" i="3" l="1"/>
  <c r="J10" i="3" s="1"/>
  <c r="J9" i="3"/>
  <c r="H9" i="3"/>
  <c r="H8" i="3"/>
  <c r="J8" i="3" s="1"/>
  <c r="J7" i="3"/>
  <c r="H7" i="3"/>
  <c r="H5" i="3"/>
  <c r="J5" i="3" s="1"/>
  <c r="J4" i="3"/>
  <c r="H4" i="3"/>
  <c r="H11" i="3" s="1"/>
  <c r="L10" i="2"/>
  <c r="K10" i="2"/>
  <c r="I10" i="2"/>
  <c r="H10" i="2"/>
  <c r="G10" i="2"/>
  <c r="F10" i="2"/>
  <c r="E9" i="2"/>
  <c r="M9" i="2" s="1"/>
  <c r="E8" i="2"/>
  <c r="M8" i="2" s="1"/>
  <c r="E7" i="2"/>
  <c r="M7" i="2" s="1"/>
  <c r="E6" i="2"/>
  <c r="M6" i="2" s="1"/>
  <c r="E5" i="2"/>
  <c r="M5" i="2" s="1"/>
  <c r="E4" i="2"/>
  <c r="M4" i="2" s="1"/>
  <c r="N4" i="2" s="1"/>
  <c r="N5" i="2" l="1"/>
  <c r="P5" i="2"/>
  <c r="N7" i="2"/>
  <c r="P7" i="2" s="1"/>
  <c r="N9" i="2"/>
  <c r="P9" i="2"/>
  <c r="N6" i="2"/>
  <c r="P6" i="2" s="1"/>
  <c r="N8" i="2"/>
  <c r="P8" i="2"/>
  <c r="J11" i="3"/>
  <c r="E10" i="2"/>
  <c r="P4" i="2" l="1"/>
  <c r="P10" i="2" s="1"/>
  <c r="Q8" i="2"/>
  <c r="O8" i="2"/>
  <c r="Q9" i="2"/>
  <c r="O9" i="2"/>
  <c r="Q5" i="2"/>
  <c r="O5" i="2"/>
  <c r="Q6" i="2"/>
  <c r="O6" i="2"/>
  <c r="Q7" i="2"/>
  <c r="O7" i="2"/>
  <c r="M10" i="2"/>
  <c r="O4" i="2" l="1"/>
  <c r="O10" i="2" s="1"/>
  <c r="Q4" i="2"/>
  <c r="Q10" i="2" s="1"/>
  <c r="N10" i="2"/>
</calcChain>
</file>

<file path=xl/sharedStrings.xml><?xml version="1.0" encoding="utf-8"?>
<sst xmlns="http://schemas.openxmlformats.org/spreadsheetml/2006/main" count="71" uniqueCount="58">
  <si>
    <t>This garment pricing sheet is provided by MAES London as a reference template only.
Disclaimer - Limitation of Liability:
MAES London shall not be responsible for any incidental, indirect, consequential, special, punitive, or exemplary damages caused by the use of this template.</t>
  </si>
  <si>
    <t>We are a high-end garment manufacturer based in East London.</t>
  </si>
  <si>
    <t>CMT Sampling</t>
  </si>
  <si>
    <t>Production</t>
  </si>
  <si>
    <t>Consultancy</t>
  </si>
  <si>
    <t>maeslondon.com</t>
  </si>
  <si>
    <t>Dikay Ltd trading as MAES London is registered in England with number 08045312, with its registered office at Ground Floor Workshop, Pelican House, 144 Cambridge Heath Road, London E1 5QJ. VAT Number: 287 8837 27. </t>
  </si>
  <si>
    <t>Style Name</t>
  </si>
  <si>
    <t>Colour</t>
  </si>
  <si>
    <t>Fabric Consumption (in metres)</t>
  </si>
  <si>
    <t>Cost per metre</t>
  </si>
  <si>
    <t>Cost of Fabric</t>
  </si>
  <si>
    <t>Labels</t>
  </si>
  <si>
    <t>Zips</t>
  </si>
  <si>
    <t>Buttons</t>
  </si>
  <si>
    <t>Packaging</t>
  </si>
  <si>
    <t>Grading</t>
  </si>
  <si>
    <t>Delivery</t>
  </si>
  <si>
    <t>Make Cost</t>
  </si>
  <si>
    <t>Total Cost</t>
  </si>
  <si>
    <t>Wholesale Price (*2.7)</t>
  </si>
  <si>
    <t>Recommended retail price (*2.7)</t>
  </si>
  <si>
    <t>Insert fabric rating per unit</t>
  </si>
  <si>
    <t>Cost of fabric per metre</t>
  </si>
  <si>
    <t>Total cost of fabric</t>
  </si>
  <si>
    <t>Label cost per unit</t>
  </si>
  <si>
    <t>Zip cost per unit</t>
  </si>
  <si>
    <t xml:space="preserve">Total buttons cost per unit </t>
  </si>
  <si>
    <t xml:space="preserve">Total packaging cost per unit </t>
  </si>
  <si>
    <t>Delivery cost per unit</t>
  </si>
  <si>
    <t xml:space="preserve">Total cost x 2.7 markup </t>
  </si>
  <si>
    <t>Whoilesale price x 2.7 markup</t>
  </si>
  <si>
    <t>Style 1</t>
  </si>
  <si>
    <t>Colourway 1</t>
  </si>
  <si>
    <t>Colourway 2</t>
  </si>
  <si>
    <t>Style 2</t>
  </si>
  <si>
    <t>Colourway 3</t>
  </si>
  <si>
    <t>Colourway 4</t>
  </si>
  <si>
    <t>Sizes</t>
  </si>
  <si>
    <t>Total</t>
  </si>
  <si>
    <t>Raw materials at factory date:</t>
  </si>
  <si>
    <t>1st August 2020</t>
  </si>
  <si>
    <t>Quality check date:</t>
  </si>
  <si>
    <t>1st October 2020</t>
  </si>
  <si>
    <t>Delivery instructions:</t>
  </si>
  <si>
    <t>All delivered hanging / Flat pack</t>
  </si>
  <si>
    <t>Delivery date:</t>
  </si>
  <si>
    <t>No later than 10th October 2020</t>
  </si>
  <si>
    <r>
      <rPr>
        <b/>
        <sz val="10"/>
        <rFont val="Georgia"/>
        <family val="1"/>
      </rPr>
      <t xml:space="preserve">Sender's details
</t>
    </r>
    <r>
      <rPr>
        <sz val="10"/>
        <color theme="1"/>
        <rFont val="Georgia"/>
        <family val="1"/>
      </rPr>
      <t>Name:
Email:
Phone:</t>
    </r>
  </si>
  <si>
    <t>Profit Margin</t>
  </si>
  <si>
    <t>Target Make Cost ex VAT</t>
  </si>
  <si>
    <t>Divide your quoted grading cost by your MOQ e.g. £25 / 25 units</t>
  </si>
  <si>
    <t>Total cost to make 1 unit 
ex VAT</t>
  </si>
  <si>
    <t>Make cost per unit
ex VAT</t>
  </si>
  <si>
    <t>*All costs exclude VAT.</t>
  </si>
  <si>
    <t>Profit / wholesale price</t>
  </si>
  <si>
    <t>Profit</t>
  </si>
  <si>
    <t>Wholesale price minus 
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</si>
</sst>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font>
      <sz val="12"/>
      <color theme="1"/>
      <name val="Arial"/>
    </font>
    <font>
      <sz val="10"/>
      <color theme="1"/>
      <name val="Georgia"/>
    </font>
    <font>
      <sz val="10"/>
      <name val="Georgia"/>
    </font>
    <font>
      <sz val="8"/>
      <color theme="1"/>
      <name val="Georgia"/>
    </font>
    <font>
      <sz val="9"/>
      <name val="Georgia"/>
    </font>
    <font>
      <u/>
      <sz val="10"/>
      <color rgb="FF1155CC"/>
      <name val="Georgia"/>
    </font>
    <font>
      <sz val="6"/>
      <color rgb="FF999999"/>
      <name val="Georgia"/>
    </font>
    <font>
      <sz val="12"/>
      <color theme="1"/>
      <name val="Georgia"/>
    </font>
    <font>
      <b/>
      <sz val="10"/>
      <color theme="1"/>
      <name val="Georgia"/>
    </font>
    <font>
      <b/>
      <sz val="10"/>
      <color rgb="FF000000"/>
      <name val="Georgia"/>
    </font>
    <font>
      <sz val="6"/>
      <color rgb="FF000000"/>
      <name val="Georgia"/>
    </font>
    <font>
      <sz val="11"/>
      <color rgb="FF000000"/>
      <name val="Georgia"/>
    </font>
    <font>
      <sz val="11"/>
      <color theme="1"/>
      <name val="Georgia"/>
    </font>
    <font>
      <b/>
      <sz val="11"/>
      <color theme="1"/>
      <name val="Georgia"/>
    </font>
    <font>
      <sz val="12"/>
      <name val="Arial"/>
    </font>
    <font>
      <b/>
      <sz val="11"/>
      <color rgb="FF000000"/>
      <name val="Georgia"/>
    </font>
    <font>
      <sz val="12"/>
      <name val="Georgia"/>
      <family val="1"/>
    </font>
    <font>
      <b/>
      <sz val="10"/>
      <name val="Georgia"/>
      <family val="1"/>
    </font>
    <font>
      <sz val="10"/>
      <color theme="1"/>
      <name val="Georgia"/>
      <family val="1"/>
    </font>
    <font>
      <sz val="6"/>
      <color rgb="FF000000"/>
      <name val="Georgia"/>
      <family val="1"/>
    </font>
    <font>
      <b/>
      <sz val="10"/>
      <color rgb="FF000000"/>
      <name val="Georgia"/>
      <family val="1"/>
    </font>
    <font>
      <sz val="11"/>
      <color theme="1"/>
      <name val="Georgia"/>
      <family val="1"/>
    </font>
  </fonts>
  <fills count="13">
    <fill>
      <patternFill patternType="none"/>
    </fill>
    <fill>
      <patternFill patternType="gray125"/>
    </fill>
    <fill>
      <patternFill patternType="solid">
        <fgColor rgb="FFFCE5CD"/>
        <bgColor rgb="FFFCE5CD"/>
      </patternFill>
    </fill>
    <fill>
      <patternFill patternType="solid">
        <fgColor rgb="FFF3F3F3"/>
        <bgColor rgb="FFF3F3F3"/>
      </patternFill>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8DB3E2"/>
        <bgColor rgb="FF8DB3E2"/>
      </patternFill>
    </fill>
    <fill>
      <patternFill patternType="solid">
        <fgColor rgb="FF999999"/>
        <bgColor rgb="FF999999"/>
      </patternFill>
    </fill>
    <fill>
      <patternFill patternType="solid">
        <fgColor theme="4" tint="0.79998168889431442"/>
        <bgColor indexed="64"/>
      </patternFill>
    </fill>
    <fill>
      <patternFill patternType="solid">
        <fgColor theme="4" tint="0.79998168889431442"/>
        <bgColor rgb="FFD8D8D8"/>
      </patternFill>
    </fill>
    <fill>
      <patternFill patternType="solid">
        <fgColor theme="2" tint="-0.249977111117893"/>
        <bgColor indexed="64"/>
      </patternFill>
    </fill>
    <fill>
      <patternFill patternType="solid">
        <fgColor theme="2" tint="-0.249977111117893"/>
        <bgColor rgb="FFD8D8D8"/>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double">
        <color rgb="FF000000"/>
      </top>
      <bottom style="thick">
        <color rgb="FF000000"/>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93">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wrapText="1"/>
    </xf>
    <xf numFmtId="0" fontId="6" fillId="0" borderId="0" xfId="0" applyFont="1" applyAlignment="1">
      <alignment horizontal="center" vertical="center" wrapText="1"/>
    </xf>
    <xf numFmtId="164" fontId="12" fillId="2" borderId="1" xfId="0" applyNumberFormat="1" applyFont="1" applyFill="1" applyBorder="1" applyAlignment="1" applyProtection="1">
      <alignment vertical="center"/>
    </xf>
    <xf numFmtId="164" fontId="12" fillId="9" borderId="1" xfId="0" applyNumberFormat="1" applyFont="1" applyFill="1" applyBorder="1" applyAlignment="1" applyProtection="1">
      <alignment vertical="center"/>
    </xf>
    <xf numFmtId="9" fontId="12" fillId="9" borderId="1" xfId="0" applyNumberFormat="1" applyFont="1" applyFill="1" applyBorder="1" applyAlignment="1" applyProtection="1">
      <alignment horizontal="center" vertical="center"/>
    </xf>
    <xf numFmtId="164" fontId="12" fillId="11" borderId="1" xfId="0" applyNumberFormat="1" applyFont="1" applyFill="1" applyBorder="1" applyAlignment="1" applyProtection="1">
      <alignment vertical="center"/>
    </xf>
    <xf numFmtId="164" fontId="12" fillId="2" borderId="2" xfId="0" applyNumberFormat="1" applyFont="1" applyFill="1" applyBorder="1" applyAlignment="1" applyProtection="1">
      <alignment vertical="center"/>
    </xf>
    <xf numFmtId="164" fontId="12" fillId="9" borderId="2" xfId="0" applyNumberFormat="1" applyFont="1" applyFill="1" applyBorder="1" applyAlignment="1" applyProtection="1">
      <alignment vertical="center"/>
    </xf>
    <xf numFmtId="164" fontId="13" fillId="2" borderId="3" xfId="0" applyNumberFormat="1" applyFont="1" applyFill="1" applyBorder="1" applyAlignment="1" applyProtection="1">
      <alignment vertical="center"/>
    </xf>
    <xf numFmtId="164" fontId="12" fillId="10" borderId="3" xfId="0" applyNumberFormat="1" applyFont="1" applyFill="1" applyBorder="1" applyAlignment="1" applyProtection="1">
      <alignment vertical="center"/>
    </xf>
    <xf numFmtId="9" fontId="12" fillId="10" borderId="3" xfId="0" applyNumberFormat="1" applyFont="1" applyFill="1" applyBorder="1" applyAlignment="1" applyProtection="1">
      <alignment horizontal="center" vertical="center"/>
    </xf>
    <xf numFmtId="164" fontId="12" fillId="12" borderId="3" xfId="0" applyNumberFormat="1" applyFont="1" applyFill="1" applyBorder="1" applyAlignment="1" applyProtection="1">
      <alignment vertical="center"/>
    </xf>
    <xf numFmtId="0" fontId="8"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4"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164" fontId="10" fillId="3" borderId="1" xfId="0" applyNumberFormat="1" applyFont="1" applyFill="1" applyBorder="1" applyAlignment="1" applyProtection="1">
      <alignment horizontal="center" vertical="center"/>
      <protection locked="0"/>
    </xf>
    <xf numFmtId="164" fontId="19"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vertical="center"/>
      <protection locked="0"/>
    </xf>
    <xf numFmtId="4" fontId="11" fillId="0" borderId="1" xfId="0" applyNumberFormat="1" applyFont="1" applyBorder="1" applyAlignment="1" applyProtection="1">
      <alignment vertical="center"/>
      <protection locked="0"/>
    </xf>
    <xf numFmtId="164" fontId="11" fillId="0" borderId="1" xfId="0" applyNumberFormat="1" applyFont="1" applyBorder="1" applyAlignment="1" applyProtection="1">
      <alignment vertical="center"/>
      <protection locked="0"/>
    </xf>
    <xf numFmtId="164" fontId="12" fillId="0" borderId="1" xfId="0" applyNumberFormat="1" applyFont="1" applyBorder="1" applyAlignment="1" applyProtection="1">
      <alignment vertical="center"/>
      <protection locked="0"/>
    </xf>
    <xf numFmtId="0" fontId="12" fillId="0" borderId="1" xfId="0" applyFont="1" applyBorder="1" applyAlignment="1" applyProtection="1">
      <alignment vertical="center"/>
      <protection locked="0"/>
    </xf>
    <xf numFmtId="4" fontId="12" fillId="0" borderId="1" xfId="0" applyNumberFormat="1" applyFont="1" applyBorder="1" applyAlignment="1" applyProtection="1">
      <alignment vertical="center"/>
      <protection locked="0"/>
    </xf>
    <xf numFmtId="0" fontId="12" fillId="0" borderId="2" xfId="0" applyFont="1" applyBorder="1" applyAlignment="1" applyProtection="1">
      <alignment vertical="center"/>
      <protection locked="0"/>
    </xf>
    <xf numFmtId="0" fontId="11" fillId="0" borderId="2" xfId="0" applyFont="1" applyBorder="1" applyAlignment="1" applyProtection="1">
      <alignment vertical="center"/>
      <protection locked="0"/>
    </xf>
    <xf numFmtId="4" fontId="12" fillId="0" borderId="2" xfId="0" applyNumberFormat="1" applyFont="1" applyBorder="1" applyAlignment="1" applyProtection="1">
      <alignment vertical="center"/>
      <protection locked="0"/>
    </xf>
    <xf numFmtId="164" fontId="12" fillId="0" borderId="2" xfId="0" applyNumberFormat="1" applyFont="1" applyBorder="1" applyAlignment="1" applyProtection="1">
      <alignment vertical="center"/>
      <protection locked="0"/>
    </xf>
    <xf numFmtId="164" fontId="11" fillId="0" borderId="2" xfId="0" applyNumberFormat="1" applyFont="1" applyBorder="1" applyAlignment="1" applyProtection="1">
      <alignment vertical="center"/>
      <protection locked="0"/>
    </xf>
    <xf numFmtId="0" fontId="7" fillId="5" borderId="0" xfId="0" applyFont="1" applyFill="1" applyAlignment="1" applyProtection="1">
      <alignment vertical="center"/>
      <protection locked="0"/>
    </xf>
    <xf numFmtId="0" fontId="8" fillId="5" borderId="0" xfId="0" applyFont="1" applyFill="1" applyAlignment="1" applyProtection="1">
      <alignment horizontal="center" vertical="center"/>
      <protection locked="0"/>
    </xf>
    <xf numFmtId="0" fontId="18" fillId="5" borderId="4" xfId="0" applyFont="1" applyFill="1" applyBorder="1" applyAlignment="1" applyProtection="1">
      <alignment horizontal="left" vertical="center" wrapText="1"/>
      <protection locked="0"/>
    </xf>
    <xf numFmtId="0" fontId="16" fillId="0" borderId="5" xfId="0" applyFont="1" applyBorder="1" applyProtection="1">
      <protection locked="0"/>
    </xf>
    <xf numFmtId="0" fontId="16" fillId="0" borderId="6" xfId="0" applyFont="1" applyBorder="1" applyProtection="1">
      <protection locked="0"/>
    </xf>
    <xf numFmtId="0" fontId="7" fillId="0" borderId="0" xfId="0" applyFont="1" applyAlignment="1" applyProtection="1">
      <alignment vertical="center"/>
      <protection locked="0"/>
    </xf>
    <xf numFmtId="0" fontId="8" fillId="6" borderId="7" xfId="0" applyFont="1" applyFill="1" applyBorder="1" applyAlignment="1" applyProtection="1">
      <alignment horizontal="center" vertical="center"/>
      <protection locked="0"/>
    </xf>
    <xf numFmtId="0" fontId="14" fillId="0" borderId="8" xfId="0" applyFont="1" applyBorder="1" applyProtection="1">
      <protection locked="0"/>
    </xf>
    <xf numFmtId="0" fontId="14" fillId="0" borderId="9" xfId="0" applyFont="1" applyBorder="1" applyProtection="1">
      <protection locked="0"/>
    </xf>
    <xf numFmtId="0" fontId="7" fillId="0" borderId="0" xfId="0" applyFont="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2" fillId="8" borderId="8" xfId="0" applyFont="1" applyFill="1" applyBorder="1" applyAlignment="1" applyProtection="1">
      <alignment vertical="center"/>
      <protection locked="0"/>
    </xf>
    <xf numFmtId="0" fontId="15" fillId="7" borderId="1" xfId="0" applyFont="1" applyFill="1" applyBorder="1" applyAlignment="1" applyProtection="1">
      <alignment horizontal="center" vertical="center"/>
      <protection locked="0"/>
    </xf>
    <xf numFmtId="0" fontId="11" fillId="0" borderId="10" xfId="0" applyFont="1" applyBorder="1" applyAlignment="1" applyProtection="1">
      <alignment vertical="center"/>
      <protection locked="0"/>
    </xf>
    <xf numFmtId="0" fontId="12" fillId="8" borderId="1" xfId="0" applyFont="1" applyFill="1" applyBorder="1" applyAlignment="1" applyProtection="1">
      <alignment vertical="center"/>
      <protection locked="0"/>
    </xf>
    <xf numFmtId="0" fontId="12" fillId="8" borderId="1" xfId="0"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2" fillId="0" borderId="1" xfId="0" applyFont="1" applyBorder="1" applyAlignment="1" applyProtection="1">
      <alignment horizontal="center" vertical="center"/>
    </xf>
    <xf numFmtId="164" fontId="12" fillId="0" borderId="1" xfId="0" applyNumberFormat="1" applyFont="1" applyBorder="1" applyAlignment="1" applyProtection="1">
      <alignment vertical="center"/>
    </xf>
    <xf numFmtId="0" fontId="12" fillId="0" borderId="2" xfId="0" applyFont="1" applyBorder="1" applyAlignment="1" applyProtection="1">
      <alignment horizontal="center" vertical="center"/>
    </xf>
    <xf numFmtId="164" fontId="12" fillId="0" borderId="2" xfId="0" applyNumberFormat="1" applyFont="1" applyBorder="1" applyAlignment="1" applyProtection="1">
      <alignment vertical="center"/>
    </xf>
    <xf numFmtId="0" fontId="12" fillId="8" borderId="8" xfId="0" applyFont="1" applyFill="1" applyBorder="1" applyAlignment="1" applyProtection="1">
      <alignment horizontal="center" vertical="center"/>
    </xf>
    <xf numFmtId="164" fontId="12" fillId="8" borderId="8" xfId="0" applyNumberFormat="1" applyFont="1" applyFill="1" applyBorder="1" applyAlignment="1" applyProtection="1">
      <alignment vertical="center"/>
    </xf>
    <xf numFmtId="0" fontId="12" fillId="0" borderId="10" xfId="0" applyFont="1" applyBorder="1" applyAlignment="1" applyProtection="1">
      <alignment horizontal="center" vertical="center"/>
    </xf>
    <xf numFmtId="164" fontId="11" fillId="0" borderId="10" xfId="0" applyNumberFormat="1" applyFont="1" applyBorder="1" applyAlignment="1" applyProtection="1">
      <alignment vertical="center"/>
    </xf>
    <xf numFmtId="164" fontId="12" fillId="0" borderId="10" xfId="0" applyNumberFormat="1" applyFont="1" applyBorder="1" applyAlignment="1" applyProtection="1">
      <alignment vertical="center"/>
    </xf>
    <xf numFmtId="0" fontId="13" fillId="4" borderId="1" xfId="0" applyFont="1" applyFill="1" applyBorder="1" applyAlignment="1" applyProtection="1">
      <alignment horizontal="center" vertical="center"/>
    </xf>
    <xf numFmtId="0" fontId="13" fillId="8" borderId="1" xfId="0" applyFont="1" applyFill="1" applyBorder="1" applyAlignment="1" applyProtection="1">
      <alignment vertical="center"/>
    </xf>
    <xf numFmtId="164" fontId="13" fillId="4" borderId="1" xfId="0" applyNumberFormat="1" applyFont="1" applyFill="1" applyBorder="1" applyAlignment="1" applyProtection="1">
      <alignment vertical="center"/>
    </xf>
    <xf numFmtId="0" fontId="7" fillId="0" borderId="0" xfId="0" applyFont="1" applyAlignment="1" applyProtection="1">
      <alignment vertical="center"/>
      <protection locked="0"/>
    </xf>
    <xf numFmtId="0" fontId="0" fillId="0" borderId="0" xfId="0" applyFont="1" applyAlignment="1" applyProtection="1">
      <protection locked="0"/>
    </xf>
    <xf numFmtId="0" fontId="0" fillId="0" borderId="0" xfId="0" applyFont="1" applyAlignment="1" applyProtection="1">
      <protection locked="0"/>
    </xf>
    <xf numFmtId="0" fontId="8" fillId="2" borderId="1"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9" fillId="11" borderId="1" xfId="0" applyFont="1" applyFill="1" applyBorder="1" applyAlignment="1" applyProtection="1">
      <alignment horizontal="center" vertical="center" wrapText="1"/>
      <protection locked="0"/>
    </xf>
    <xf numFmtId="164" fontId="19" fillId="2" borderId="1" xfId="0" applyNumberFormat="1" applyFont="1" applyFill="1" applyBorder="1" applyAlignment="1" applyProtection="1">
      <alignment horizontal="center" vertical="center" wrapText="1"/>
      <protection locked="0"/>
    </xf>
    <xf numFmtId="164" fontId="10" fillId="9" borderId="1" xfId="0" applyNumberFormat="1" applyFont="1" applyFill="1" applyBorder="1" applyAlignment="1" applyProtection="1">
      <alignment horizontal="center" vertical="center"/>
      <protection locked="0"/>
    </xf>
    <xf numFmtId="164" fontId="19" fillId="9" borderId="1" xfId="0" applyNumberFormat="1" applyFont="1" applyFill="1" applyBorder="1" applyAlignment="1" applyProtection="1">
      <alignment horizontal="center" vertical="center" wrapText="1"/>
      <protection locked="0"/>
    </xf>
    <xf numFmtId="164" fontId="10" fillId="11" borderId="1" xfId="0" applyNumberFormat="1" applyFont="1" applyFill="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3" fillId="4" borderId="3" xfId="0" applyFont="1" applyFill="1" applyBorder="1" applyAlignment="1" applyProtection="1">
      <alignment vertical="center"/>
      <protection locked="0"/>
    </xf>
    <xf numFmtId="0" fontId="21" fillId="0" borderId="0" xfId="0" applyFont="1" applyAlignment="1" applyProtection="1">
      <protection locked="0"/>
    </xf>
    <xf numFmtId="164" fontId="12" fillId="3" borderId="1" xfId="0" applyNumberFormat="1" applyFont="1" applyFill="1" applyBorder="1" applyAlignment="1" applyProtection="1">
      <alignment vertical="center"/>
    </xf>
    <xf numFmtId="164" fontId="12" fillId="3" borderId="2" xfId="0" applyNumberFormat="1" applyFont="1" applyFill="1" applyBorder="1" applyAlignment="1" applyProtection="1">
      <alignment vertical="center"/>
    </xf>
    <xf numFmtId="164" fontId="12" fillId="4" borderId="3" xfId="0" applyNumberFormat="1" applyFont="1" applyFill="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33875</xdr:colOff>
      <xdr:row>0</xdr:row>
      <xdr:rowOff>0</xdr:rowOff>
    </xdr:from>
    <xdr:ext cx="1609725" cy="8096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69742" y="0"/>
          <a:ext cx="1609725" cy="809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81125" cy="6953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028825" cy="1028700"/>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maeslondon.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13"/>
  <sheetViews>
    <sheetView showGridLines="0" tabSelected="1" zoomScale="150" zoomScaleNormal="150" workbookViewId="0">
      <selection sqref="A1:E1"/>
    </sheetView>
  </sheetViews>
  <sheetFormatPr baseColWidth="10" defaultColWidth="11.28515625" defaultRowHeight="15" customHeight="1"/>
  <cols>
    <col min="1" max="5" width="18.7109375" customWidth="1"/>
  </cols>
  <sheetData>
    <row r="1" spans="1:5" ht="87" customHeight="1">
      <c r="A1" s="6"/>
      <c r="B1" s="7"/>
      <c r="C1" s="7"/>
      <c r="D1" s="7"/>
      <c r="E1" s="7"/>
    </row>
    <row r="2" spans="1:5" ht="16">
      <c r="A2" s="2"/>
      <c r="B2" s="2"/>
      <c r="C2" s="2"/>
      <c r="D2" s="2"/>
      <c r="E2" s="2"/>
    </row>
    <row r="3" spans="1:5" ht="16">
      <c r="A3" s="8" t="s">
        <v>0</v>
      </c>
      <c r="B3" s="7"/>
      <c r="C3" s="7"/>
      <c r="D3" s="7"/>
      <c r="E3" s="7"/>
    </row>
    <row r="4" spans="1:5" ht="15" customHeight="1">
      <c r="A4" s="7"/>
      <c r="B4" s="7"/>
      <c r="C4" s="7"/>
      <c r="D4" s="7"/>
      <c r="E4" s="7"/>
    </row>
    <row r="5" spans="1:5" ht="15" customHeight="1">
      <c r="A5" s="7"/>
      <c r="B5" s="7"/>
      <c r="C5" s="7"/>
      <c r="D5" s="7"/>
      <c r="E5" s="7"/>
    </row>
    <row r="6" spans="1:5" ht="15" customHeight="1">
      <c r="A6" s="7"/>
      <c r="B6" s="7"/>
      <c r="C6" s="7"/>
      <c r="D6" s="7"/>
      <c r="E6" s="7"/>
    </row>
    <row r="7" spans="1:5" ht="16">
      <c r="A7" s="2"/>
      <c r="B7" s="2"/>
      <c r="C7" s="2"/>
      <c r="D7" s="2"/>
      <c r="E7" s="2"/>
    </row>
    <row r="8" spans="1:5" ht="16">
      <c r="A8" s="6" t="s">
        <v>1</v>
      </c>
      <c r="B8" s="7"/>
      <c r="C8" s="7"/>
      <c r="D8" s="7"/>
      <c r="E8" s="7"/>
    </row>
    <row r="9" spans="1:5" ht="16">
      <c r="A9" s="1"/>
      <c r="B9" s="1"/>
      <c r="C9" s="1"/>
      <c r="D9" s="1"/>
      <c r="E9" s="1"/>
    </row>
    <row r="10" spans="1:5" ht="16">
      <c r="A10" s="3" t="s">
        <v>2</v>
      </c>
      <c r="B10" s="4"/>
      <c r="C10" s="3" t="s">
        <v>3</v>
      </c>
      <c r="D10" s="4"/>
      <c r="E10" s="3" t="s">
        <v>4</v>
      </c>
    </row>
    <row r="11" spans="1:5" ht="16">
      <c r="A11" s="2"/>
      <c r="B11" s="2"/>
      <c r="C11" s="5" t="s">
        <v>5</v>
      </c>
      <c r="D11" s="2"/>
      <c r="E11" s="2"/>
    </row>
    <row r="12" spans="1:5" ht="16">
      <c r="A12" s="9" t="s">
        <v>6</v>
      </c>
      <c r="B12" s="7"/>
      <c r="C12" s="7"/>
      <c r="D12" s="7"/>
      <c r="E12" s="7"/>
    </row>
    <row r="13" spans="1:5" ht="15" customHeight="1">
      <c r="A13" s="7"/>
      <c r="B13" s="7"/>
      <c r="C13" s="7"/>
      <c r="D13" s="7"/>
      <c r="E13" s="7"/>
    </row>
  </sheetData>
  <sheetProtection sheet="1" objects="1" scenarios="1" selectLockedCells="1" selectUnlockedCells="1"/>
  <mergeCells count="4">
    <mergeCell ref="A1:E1"/>
    <mergeCell ref="A3:E6"/>
    <mergeCell ref="A12:E13"/>
    <mergeCell ref="A8:E8"/>
  </mergeCells>
  <hyperlinks>
    <hyperlink ref="C11" r:id="rId1" xr:uid="{00000000-0004-0000-0000-000000000000}"/>
  </hyperlinks>
  <pageMargins left="0.7" right="0.7" top="0.75" bottom="0.75" header="0.3" footer="0.3"/>
  <pageSetup paperSize="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
  <sheetViews>
    <sheetView showGridLines="0" topLeftCell="F1" zoomScale="125" zoomScaleNormal="125" zoomScaleSheetLayoutView="125" workbookViewId="0">
      <selection activeCell="F8" sqref="F8"/>
    </sheetView>
  </sheetViews>
  <sheetFormatPr baseColWidth="10" defaultColWidth="11.28515625" defaultRowHeight="15" customHeight="1"/>
  <cols>
    <col min="1" max="1" width="16.140625" style="78" customWidth="1"/>
    <col min="2" max="2" width="15" style="78" customWidth="1"/>
    <col min="3" max="3" width="12.28515625" style="78" customWidth="1"/>
    <col min="4" max="4" width="12.140625" style="78" bestFit="1" customWidth="1"/>
    <col min="5" max="5" width="0.140625" style="78" customWidth="1"/>
    <col min="6" max="17" width="12.28515625" style="78" customWidth="1"/>
    <col min="18" max="16384" width="11.28515625" style="78"/>
  </cols>
  <sheetData>
    <row r="1" spans="1:17" ht="81" customHeight="1">
      <c r="A1" s="76"/>
      <c r="B1" s="77"/>
      <c r="C1" s="77"/>
      <c r="D1" s="43"/>
      <c r="E1" s="43"/>
      <c r="F1" s="43"/>
      <c r="G1" s="43"/>
      <c r="H1" s="43"/>
      <c r="I1" s="43"/>
      <c r="J1" s="43"/>
      <c r="K1" s="43"/>
      <c r="L1" s="43"/>
      <c r="M1" s="43"/>
      <c r="N1" s="43"/>
      <c r="O1" s="43"/>
      <c r="P1" s="43"/>
      <c r="Q1" s="43"/>
    </row>
    <row r="2" spans="1:17" ht="50" customHeight="1">
      <c r="A2" s="20" t="s">
        <v>7</v>
      </c>
      <c r="B2" s="20" t="s">
        <v>8</v>
      </c>
      <c r="C2" s="21" t="s">
        <v>9</v>
      </c>
      <c r="D2" s="21" t="s">
        <v>10</v>
      </c>
      <c r="E2" s="21" t="s">
        <v>11</v>
      </c>
      <c r="F2" s="21" t="s">
        <v>12</v>
      </c>
      <c r="G2" s="21" t="s">
        <v>13</v>
      </c>
      <c r="H2" s="21" t="s">
        <v>14</v>
      </c>
      <c r="I2" s="21" t="s">
        <v>15</v>
      </c>
      <c r="J2" s="21" t="s">
        <v>16</v>
      </c>
      <c r="K2" s="21" t="s">
        <v>17</v>
      </c>
      <c r="L2" s="21" t="s">
        <v>18</v>
      </c>
      <c r="M2" s="79" t="s">
        <v>19</v>
      </c>
      <c r="N2" s="80" t="s">
        <v>20</v>
      </c>
      <c r="O2" s="81" t="s">
        <v>56</v>
      </c>
      <c r="P2" s="80" t="s">
        <v>49</v>
      </c>
      <c r="Q2" s="82" t="s">
        <v>21</v>
      </c>
    </row>
    <row r="3" spans="1:17" ht="33">
      <c r="A3" s="22"/>
      <c r="B3" s="22"/>
      <c r="C3" s="23" t="s">
        <v>22</v>
      </c>
      <c r="D3" s="24" t="s">
        <v>23</v>
      </c>
      <c r="E3" s="25" t="s">
        <v>24</v>
      </c>
      <c r="F3" s="24" t="s">
        <v>25</v>
      </c>
      <c r="G3" s="24" t="s">
        <v>26</v>
      </c>
      <c r="H3" s="24" t="s">
        <v>27</v>
      </c>
      <c r="I3" s="24" t="s">
        <v>28</v>
      </c>
      <c r="J3" s="26" t="s">
        <v>51</v>
      </c>
      <c r="K3" s="24" t="s">
        <v>29</v>
      </c>
      <c r="L3" s="26" t="s">
        <v>53</v>
      </c>
      <c r="M3" s="83" t="s">
        <v>52</v>
      </c>
      <c r="N3" s="84" t="s">
        <v>30</v>
      </c>
      <c r="O3" s="85" t="s">
        <v>57</v>
      </c>
      <c r="P3" s="85" t="s">
        <v>55</v>
      </c>
      <c r="Q3" s="86" t="s">
        <v>31</v>
      </c>
    </row>
    <row r="4" spans="1:17" ht="16">
      <c r="A4" s="27" t="s">
        <v>32</v>
      </c>
      <c r="B4" s="27" t="s">
        <v>33</v>
      </c>
      <c r="C4" s="28">
        <v>2</v>
      </c>
      <c r="D4" s="29">
        <v>5</v>
      </c>
      <c r="E4" s="90">
        <f t="shared" ref="E4:E9" si="0">C4*D4</f>
        <v>10</v>
      </c>
      <c r="F4" s="29">
        <v>3</v>
      </c>
      <c r="G4" s="29">
        <v>3</v>
      </c>
      <c r="H4" s="29">
        <v>2</v>
      </c>
      <c r="I4" s="29">
        <v>6</v>
      </c>
      <c r="J4" s="29">
        <v>5</v>
      </c>
      <c r="K4" s="29">
        <v>20</v>
      </c>
      <c r="L4" s="30">
        <v>50</v>
      </c>
      <c r="M4" s="10">
        <f>SUM(E4:L4)</f>
        <v>99</v>
      </c>
      <c r="N4" s="11">
        <f>M4*2.7</f>
        <v>267.3</v>
      </c>
      <c r="O4" s="11">
        <f>N4-M4</f>
        <v>168.3</v>
      </c>
      <c r="P4" s="12">
        <f>IFERROR((1-M4/N4),O)</f>
        <v>0.62962962962962965</v>
      </c>
      <c r="Q4" s="13">
        <f>N4*2.7</f>
        <v>721.71</v>
      </c>
    </row>
    <row r="5" spans="1:17" ht="16">
      <c r="A5" s="31"/>
      <c r="B5" s="27" t="s">
        <v>34</v>
      </c>
      <c r="C5" s="32"/>
      <c r="D5" s="30"/>
      <c r="E5" s="90">
        <f t="shared" si="0"/>
        <v>0</v>
      </c>
      <c r="F5" s="30"/>
      <c r="G5" s="30"/>
      <c r="H5" s="30"/>
      <c r="I5" s="30"/>
      <c r="J5" s="30"/>
      <c r="K5" s="30"/>
      <c r="L5" s="29">
        <v>0</v>
      </c>
      <c r="M5" s="10">
        <f>E5+L5</f>
        <v>0</v>
      </c>
      <c r="N5" s="11">
        <f>M5*4</f>
        <v>0</v>
      </c>
      <c r="O5" s="11">
        <f t="shared" ref="O5:O9" si="1">N5-M5</f>
        <v>0</v>
      </c>
      <c r="P5" s="12">
        <f t="shared" ref="P5:P9" si="2">IFERROR((1-M5/N5),0)</f>
        <v>0</v>
      </c>
      <c r="Q5" s="13">
        <f t="shared" ref="Q5:Q9" si="3">N5*2.7</f>
        <v>0</v>
      </c>
    </row>
    <row r="6" spans="1:17" ht="16">
      <c r="A6" s="27" t="s">
        <v>35</v>
      </c>
      <c r="B6" s="27" t="s">
        <v>33</v>
      </c>
      <c r="C6" s="28">
        <v>1.5</v>
      </c>
      <c r="D6" s="29">
        <v>2</v>
      </c>
      <c r="E6" s="90">
        <f t="shared" si="0"/>
        <v>3</v>
      </c>
      <c r="F6" s="29">
        <v>1.5</v>
      </c>
      <c r="G6" s="29">
        <v>2</v>
      </c>
      <c r="H6" s="29">
        <v>2</v>
      </c>
      <c r="I6" s="29">
        <v>6</v>
      </c>
      <c r="J6" s="29">
        <v>20</v>
      </c>
      <c r="K6" s="29">
        <v>20</v>
      </c>
      <c r="L6" s="29">
        <v>45</v>
      </c>
      <c r="M6" s="10">
        <f>E6+L6</f>
        <v>48</v>
      </c>
      <c r="N6" s="11">
        <f>M6*4</f>
        <v>192</v>
      </c>
      <c r="O6" s="11">
        <f t="shared" si="1"/>
        <v>144</v>
      </c>
      <c r="P6" s="12">
        <f t="shared" si="2"/>
        <v>0.75</v>
      </c>
      <c r="Q6" s="13">
        <f t="shared" si="3"/>
        <v>518.40000000000009</v>
      </c>
    </row>
    <row r="7" spans="1:17" ht="16">
      <c r="A7" s="31"/>
      <c r="B7" s="27" t="s">
        <v>34</v>
      </c>
      <c r="C7" s="32"/>
      <c r="D7" s="30"/>
      <c r="E7" s="90">
        <f t="shared" si="0"/>
        <v>0</v>
      </c>
      <c r="F7" s="30"/>
      <c r="G7" s="30"/>
      <c r="H7" s="30"/>
      <c r="I7" s="30"/>
      <c r="J7" s="30"/>
      <c r="K7" s="30"/>
      <c r="L7" s="29">
        <v>0</v>
      </c>
      <c r="M7" s="10">
        <f>E7+L7</f>
        <v>0</v>
      </c>
      <c r="N7" s="11">
        <f>M7*4</f>
        <v>0</v>
      </c>
      <c r="O7" s="11">
        <f t="shared" si="1"/>
        <v>0</v>
      </c>
      <c r="P7" s="12">
        <f t="shared" si="2"/>
        <v>0</v>
      </c>
      <c r="Q7" s="13">
        <f t="shared" si="3"/>
        <v>0</v>
      </c>
    </row>
    <row r="8" spans="1:17" ht="16">
      <c r="A8" s="31"/>
      <c r="B8" s="27" t="s">
        <v>36</v>
      </c>
      <c r="C8" s="32"/>
      <c r="D8" s="30"/>
      <c r="E8" s="90">
        <f t="shared" si="0"/>
        <v>0</v>
      </c>
      <c r="F8" s="30"/>
      <c r="G8" s="30"/>
      <c r="H8" s="30"/>
      <c r="I8" s="30"/>
      <c r="J8" s="30"/>
      <c r="K8" s="30"/>
      <c r="L8" s="29">
        <v>0</v>
      </c>
      <c r="M8" s="10">
        <f>E8+L8</f>
        <v>0</v>
      </c>
      <c r="N8" s="11">
        <f>M8*4</f>
        <v>0</v>
      </c>
      <c r="O8" s="11">
        <f t="shared" si="1"/>
        <v>0</v>
      </c>
      <c r="P8" s="12">
        <f t="shared" si="2"/>
        <v>0</v>
      </c>
      <c r="Q8" s="13">
        <f t="shared" si="3"/>
        <v>0</v>
      </c>
    </row>
    <row r="9" spans="1:17" ht="17" thickBot="1">
      <c r="A9" s="33"/>
      <c r="B9" s="34" t="s">
        <v>37</v>
      </c>
      <c r="C9" s="35"/>
      <c r="D9" s="36"/>
      <c r="E9" s="91">
        <f t="shared" si="0"/>
        <v>0</v>
      </c>
      <c r="F9" s="36"/>
      <c r="G9" s="36"/>
      <c r="H9" s="36"/>
      <c r="I9" s="36"/>
      <c r="J9" s="36"/>
      <c r="K9" s="36"/>
      <c r="L9" s="37">
        <v>0</v>
      </c>
      <c r="M9" s="14">
        <f>E9+L9</f>
        <v>0</v>
      </c>
      <c r="N9" s="15">
        <f>M9*4</f>
        <v>0</v>
      </c>
      <c r="O9" s="11">
        <f t="shared" si="1"/>
        <v>0</v>
      </c>
      <c r="P9" s="12">
        <f t="shared" si="2"/>
        <v>0</v>
      </c>
      <c r="Q9" s="13">
        <f t="shared" si="3"/>
        <v>0</v>
      </c>
    </row>
    <row r="10" spans="1:17" ht="18" thickTop="1" thickBot="1">
      <c r="A10" s="87"/>
      <c r="B10" s="87"/>
      <c r="C10" s="88"/>
      <c r="D10" s="88"/>
      <c r="E10" s="92">
        <f t="shared" ref="E10:Q10" si="4">SUM(E4:E9)</f>
        <v>13</v>
      </c>
      <c r="F10" s="92">
        <f t="shared" si="4"/>
        <v>4.5</v>
      </c>
      <c r="G10" s="92">
        <f t="shared" si="4"/>
        <v>5</v>
      </c>
      <c r="H10" s="92">
        <f t="shared" si="4"/>
        <v>4</v>
      </c>
      <c r="I10" s="92">
        <f t="shared" si="4"/>
        <v>12</v>
      </c>
      <c r="J10" s="92">
        <f t="shared" si="4"/>
        <v>25</v>
      </c>
      <c r="K10" s="92">
        <f t="shared" si="4"/>
        <v>40</v>
      </c>
      <c r="L10" s="92">
        <f t="shared" si="4"/>
        <v>95</v>
      </c>
      <c r="M10" s="16">
        <f t="shared" si="4"/>
        <v>147</v>
      </c>
      <c r="N10" s="17">
        <f>SUM(N4:N9)</f>
        <v>459.3</v>
      </c>
      <c r="O10" s="17">
        <f>SUM(O4:O9)</f>
        <v>312.3</v>
      </c>
      <c r="P10" s="18">
        <f>AVERAGEIF(P4:P9,"&lt;&gt;0")</f>
        <v>0.68981481481481488</v>
      </c>
      <c r="Q10" s="19">
        <f t="shared" si="4"/>
        <v>1240.1100000000001</v>
      </c>
    </row>
    <row r="11" spans="1:17" ht="15" customHeight="1" thickTop="1"/>
    <row r="12" spans="1:17" ht="15" customHeight="1">
      <c r="A12" s="89" t="s">
        <v>54</v>
      </c>
    </row>
  </sheetData>
  <sheetProtection sheet="1" formatCells="0" formatColumns="0" formatRows="0" insertColumns="0" insertRows="0" insertHyperlinks="0" deleteColumns="0" deleteRows="0" selectLockedCells="1" sort="0" autoFilter="0" pivotTables="0"/>
  <mergeCells count="1">
    <mergeCell ref="A1:C1"/>
  </mergeCells>
  <pageMargins left="0.75" right="0.75" top="1" bottom="1" header="0" footer="0"/>
  <pageSetup paperSize="9" scale="54" orientation="landscape"/>
  <ignoredErrors>
    <ignoredError sqref="P10"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6"/>
  <sheetViews>
    <sheetView showGridLines="0" zoomScale="125" zoomScaleNormal="125" zoomScaleSheetLayoutView="125" workbookViewId="0">
      <selection activeCell="A15" sqref="A15"/>
    </sheetView>
  </sheetViews>
  <sheetFormatPr baseColWidth="10" defaultColWidth="11.28515625" defaultRowHeight="15" customHeight="1"/>
  <cols>
    <col min="1" max="1" width="26.7109375" style="78" customWidth="1"/>
    <col min="2" max="2" width="19.28515625" style="78" customWidth="1"/>
    <col min="3" max="8" width="10.5703125" style="78" customWidth="1"/>
    <col min="9" max="9" width="14.140625" style="78" bestFit="1" customWidth="1"/>
    <col min="10" max="10" width="10.5703125" style="78" customWidth="1"/>
    <col min="11" max="16384" width="11.28515625" style="78"/>
  </cols>
  <sheetData>
    <row r="1" spans="1:10" ht="81" customHeight="1">
      <c r="A1" s="38"/>
      <c r="B1" s="38"/>
      <c r="C1" s="39"/>
      <c r="D1" s="39"/>
      <c r="E1" s="39"/>
      <c r="F1" s="39"/>
      <c r="G1" s="39"/>
      <c r="H1" s="40" t="s">
        <v>48</v>
      </c>
      <c r="I1" s="41"/>
      <c r="J1" s="42"/>
    </row>
    <row r="2" spans="1:10" ht="16">
      <c r="A2" s="43"/>
      <c r="B2" s="43"/>
      <c r="C2" s="44" t="s">
        <v>38</v>
      </c>
      <c r="D2" s="45"/>
      <c r="E2" s="45"/>
      <c r="F2" s="45"/>
      <c r="G2" s="46"/>
      <c r="H2" s="47"/>
      <c r="I2" s="43"/>
      <c r="J2" s="43"/>
    </row>
    <row r="3" spans="1:10" ht="28" customHeight="1">
      <c r="A3" s="20" t="s">
        <v>7</v>
      </c>
      <c r="B3" s="20" t="s">
        <v>8</v>
      </c>
      <c r="C3" s="48">
        <v>34</v>
      </c>
      <c r="D3" s="48">
        <v>36</v>
      </c>
      <c r="E3" s="48">
        <v>38</v>
      </c>
      <c r="F3" s="48">
        <v>40</v>
      </c>
      <c r="G3" s="48">
        <v>42</v>
      </c>
      <c r="H3" s="49" t="s">
        <v>39</v>
      </c>
      <c r="I3" s="50" t="s">
        <v>50</v>
      </c>
      <c r="J3" s="49" t="s">
        <v>19</v>
      </c>
    </row>
    <row r="4" spans="1:10" ht="16">
      <c r="A4" s="27" t="s">
        <v>32</v>
      </c>
      <c r="B4" s="27" t="s">
        <v>33</v>
      </c>
      <c r="C4" s="51">
        <v>4</v>
      </c>
      <c r="D4" s="51">
        <v>2</v>
      </c>
      <c r="E4" s="51">
        <v>4</v>
      </c>
      <c r="F4" s="52">
        <v>0</v>
      </c>
      <c r="G4" s="52">
        <v>0</v>
      </c>
      <c r="H4" s="64">
        <f t="shared" ref="H4:H5" si="0">SUM(C4:G4)</f>
        <v>10</v>
      </c>
      <c r="I4" s="65">
        <f>'Garment Costing &amp; Retail Price'!L4</f>
        <v>50</v>
      </c>
      <c r="J4" s="65">
        <f t="shared" ref="J4:J5" si="1">H4*I4</f>
        <v>500</v>
      </c>
    </row>
    <row r="5" spans="1:10" ht="16">
      <c r="A5" s="33"/>
      <c r="B5" s="34" t="s">
        <v>34</v>
      </c>
      <c r="C5" s="53">
        <v>5</v>
      </c>
      <c r="D5" s="53">
        <v>5</v>
      </c>
      <c r="E5" s="53">
        <v>8</v>
      </c>
      <c r="F5" s="54">
        <v>0</v>
      </c>
      <c r="G5" s="54">
        <v>0</v>
      </c>
      <c r="H5" s="66">
        <f t="shared" si="0"/>
        <v>18</v>
      </c>
      <c r="I5" s="65">
        <f>'Garment Costing &amp; Retail Price'!L5</f>
        <v>0</v>
      </c>
      <c r="J5" s="67">
        <f t="shared" si="1"/>
        <v>0</v>
      </c>
    </row>
    <row r="6" spans="1:10" ht="28" customHeight="1">
      <c r="A6" s="55"/>
      <c r="B6" s="55"/>
      <c r="C6" s="56">
        <v>6</v>
      </c>
      <c r="D6" s="56">
        <v>8</v>
      </c>
      <c r="E6" s="56">
        <v>10</v>
      </c>
      <c r="F6" s="56">
        <v>12</v>
      </c>
      <c r="G6" s="56">
        <v>14</v>
      </c>
      <c r="H6" s="68"/>
      <c r="I6" s="69"/>
      <c r="J6" s="69"/>
    </row>
    <row r="7" spans="1:10" ht="16">
      <c r="A7" s="57" t="s">
        <v>35</v>
      </c>
      <c r="B7" s="57" t="s">
        <v>33</v>
      </c>
      <c r="C7" s="51">
        <v>0</v>
      </c>
      <c r="D7" s="51">
        <v>5</v>
      </c>
      <c r="E7" s="51">
        <v>8</v>
      </c>
      <c r="F7" s="51">
        <v>4</v>
      </c>
      <c r="G7" s="51">
        <v>0</v>
      </c>
      <c r="H7" s="70">
        <f t="shared" ref="H7:H10" si="2">SUM(C7:G7)</f>
        <v>17</v>
      </c>
      <c r="I7" s="71">
        <f>'Garment Costing &amp; Retail Price'!L6</f>
        <v>45</v>
      </c>
      <c r="J7" s="72">
        <f t="shared" ref="J7:J10" si="3">H7*I7</f>
        <v>765</v>
      </c>
    </row>
    <row r="8" spans="1:10" ht="16">
      <c r="A8" s="31"/>
      <c r="B8" s="27" t="s">
        <v>34</v>
      </c>
      <c r="C8" s="51">
        <v>1</v>
      </c>
      <c r="D8" s="51">
        <v>4</v>
      </c>
      <c r="E8" s="51">
        <v>4</v>
      </c>
      <c r="F8" s="51">
        <v>5</v>
      </c>
      <c r="G8" s="51">
        <v>1</v>
      </c>
      <c r="H8" s="64">
        <f t="shared" si="2"/>
        <v>15</v>
      </c>
      <c r="I8" s="71">
        <f>'Garment Costing &amp; Retail Price'!L7</f>
        <v>0</v>
      </c>
      <c r="J8" s="65">
        <f t="shared" si="3"/>
        <v>0</v>
      </c>
    </row>
    <row r="9" spans="1:10" ht="16">
      <c r="A9" s="31"/>
      <c r="B9" s="27" t="s">
        <v>36</v>
      </c>
      <c r="C9" s="51">
        <v>0</v>
      </c>
      <c r="D9" s="51">
        <v>4</v>
      </c>
      <c r="E9" s="51">
        <v>5</v>
      </c>
      <c r="F9" s="51">
        <v>6</v>
      </c>
      <c r="G9" s="51">
        <v>0</v>
      </c>
      <c r="H9" s="64">
        <f t="shared" si="2"/>
        <v>15</v>
      </c>
      <c r="I9" s="71">
        <f>'Garment Costing &amp; Retail Price'!L8</f>
        <v>0</v>
      </c>
      <c r="J9" s="65">
        <f t="shared" si="3"/>
        <v>0</v>
      </c>
    </row>
    <row r="10" spans="1:10" ht="16">
      <c r="A10" s="31"/>
      <c r="B10" s="27" t="s">
        <v>37</v>
      </c>
      <c r="C10" s="51">
        <v>0</v>
      </c>
      <c r="D10" s="51">
        <v>2</v>
      </c>
      <c r="E10" s="51">
        <v>3</v>
      </c>
      <c r="F10" s="51">
        <v>3</v>
      </c>
      <c r="G10" s="51">
        <v>0</v>
      </c>
      <c r="H10" s="64">
        <f t="shared" si="2"/>
        <v>8</v>
      </c>
      <c r="I10" s="71">
        <f>'Garment Costing &amp; Retail Price'!L9</f>
        <v>0</v>
      </c>
      <c r="J10" s="65">
        <f t="shared" si="3"/>
        <v>0</v>
      </c>
    </row>
    <row r="11" spans="1:10" ht="16">
      <c r="A11" s="58"/>
      <c r="B11" s="58"/>
      <c r="C11" s="59"/>
      <c r="D11" s="59"/>
      <c r="E11" s="59"/>
      <c r="F11" s="59"/>
      <c r="G11" s="59"/>
      <c r="H11" s="73">
        <f>SUM(H4:H10)</f>
        <v>83</v>
      </c>
      <c r="I11" s="74"/>
      <c r="J11" s="75">
        <f>SUM(J4:J10)</f>
        <v>1265</v>
      </c>
    </row>
    <row r="12" spans="1:10" ht="16">
      <c r="A12" s="60"/>
      <c r="B12" s="60"/>
      <c r="C12" s="61"/>
      <c r="D12" s="61"/>
      <c r="E12" s="61"/>
      <c r="F12" s="61"/>
      <c r="G12" s="61"/>
      <c r="H12" s="61"/>
      <c r="I12" s="60"/>
      <c r="J12" s="60"/>
    </row>
    <row r="13" spans="1:10" ht="16">
      <c r="A13" s="62" t="s">
        <v>40</v>
      </c>
      <c r="B13" s="60" t="s">
        <v>41</v>
      </c>
      <c r="C13" s="61"/>
      <c r="D13" s="61"/>
      <c r="E13" s="61"/>
      <c r="F13" s="61"/>
      <c r="G13" s="61"/>
      <c r="H13" s="61"/>
      <c r="I13" s="60"/>
      <c r="J13" s="60"/>
    </row>
    <row r="14" spans="1:10" ht="16">
      <c r="A14" s="63" t="s">
        <v>42</v>
      </c>
      <c r="B14" s="60" t="s">
        <v>43</v>
      </c>
      <c r="C14" s="61"/>
      <c r="D14" s="61"/>
      <c r="E14" s="61"/>
      <c r="F14" s="61"/>
      <c r="G14" s="61"/>
      <c r="H14" s="61"/>
      <c r="I14" s="60"/>
      <c r="J14" s="60"/>
    </row>
    <row r="15" spans="1:10" ht="16">
      <c r="A15" s="63" t="s">
        <v>44</v>
      </c>
      <c r="B15" s="60" t="s">
        <v>45</v>
      </c>
      <c r="C15" s="61"/>
      <c r="D15" s="61"/>
      <c r="E15" s="61"/>
      <c r="F15" s="61"/>
      <c r="G15" s="61"/>
      <c r="H15" s="61"/>
      <c r="I15" s="60"/>
      <c r="J15" s="60"/>
    </row>
    <row r="16" spans="1:10" ht="16">
      <c r="A16" s="63" t="s">
        <v>46</v>
      </c>
      <c r="B16" s="60" t="s">
        <v>47</v>
      </c>
      <c r="C16" s="61"/>
      <c r="D16" s="61"/>
      <c r="E16" s="61"/>
      <c r="F16" s="61"/>
      <c r="G16" s="61"/>
      <c r="H16" s="61"/>
      <c r="I16" s="60"/>
      <c r="J16" s="60"/>
    </row>
  </sheetData>
  <sheetProtection sheet="1" formatCells="0" formatColumns="0" formatRows="0" insertColumns="0" insertRows="0" insertHyperlinks="0" deleteColumns="0" deleteRows="0" selectLockedCells="1" sort="0" autoFilter="0" pivotTables="0"/>
  <mergeCells count="2">
    <mergeCell ref="C2:G2"/>
    <mergeCell ref="H1:J1"/>
  </mergeCells>
  <pageMargins left="0.75" right="0.75" top="1" bottom="1" header="0" footer="0"/>
  <pageSetup paperSize="9" scale="78"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Garment Costing &amp; Retail Price</vt:lpstr>
      <vt:lpstr>Purchase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2020-06-25T13:44:08Z</dcterms:modified>
</cp:coreProperties>
</file>